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сравнение I квартал" sheetId="1" r:id="rId1"/>
  </sheets>
  <definedNames>
    <definedName name="_xlnm.Print_Titles" localSheetId="0">'сравнение I квартал'!$4:$5</definedName>
    <definedName name="_xlnm.Print_Area" localSheetId="0">'сравнение I квартал'!$A$1:$I$78</definedName>
  </definedNames>
  <calcPr fullCalcOnLoad="1"/>
</workbook>
</file>

<file path=xl/sharedStrings.xml><?xml version="1.0" encoding="utf-8"?>
<sst xmlns="http://schemas.openxmlformats.org/spreadsheetml/2006/main" count="230" uniqueCount="99">
  <si>
    <t>(в рублях)</t>
  </si>
  <si>
    <t>Р</t>
  </si>
  <si>
    <t>П</t>
  </si>
  <si>
    <t xml:space="preserve">Наименование </t>
  </si>
  <si>
    <t>Темп роста, %</t>
  </si>
  <si>
    <t>Сумма</t>
  </si>
  <si>
    <t>Удельный вес, %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</si>
  <si>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</si>
  <si>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</si>
  <si>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</si>
  <si>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</si>
  <si>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</si>
  <si>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</si>
  <si>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</si>
  <si>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</si>
  <si>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</si>
  <si>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</si>
  <si>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</si>
  <si>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</si>
  <si>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</si>
  <si>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</si>
  <si>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</si>
  <si>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</si>
  <si>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</si>
  <si>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</si>
  <si>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12</t>
  </si>
  <si>
    <t>Прикладные научные исследования в области общегосударственных вопросов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</si>
  <si>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</si>
  <si>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</si>
  <si>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</si>
  <si>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</si>
  <si>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</si>
  <si>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</si>
  <si>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</si>
  <si>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</si>
  <si>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</si>
  <si>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</si>
  <si>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</si>
  <si>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</si>
  <si>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</si>
  <si>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</si>
  <si>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</si>
  <si>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</si>
  <si>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</si>
  <si>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</si>
  <si>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</si>
  <si>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</si>
  <si>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</si>
  <si>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</si>
  <si>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</si>
  <si>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</si>
  <si>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</si>
  <si>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</si>
  <si>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</si>
  <si>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</si>
  <si>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</si>
  <si>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</si>
  <si>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</si>
  <si>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</si>
  <si>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</si>
  <si>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</si>
  <si>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</si>
  <si>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</si>
  <si>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</si>
  <si>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</si>
  <si>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</si>
  <si>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</si>
  <si>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</si>
  <si>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</si>
  <si>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</si>
  <si>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</si>
  <si>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</si>
  <si>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</si>
  <si>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</si>
  <si>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</si>
  <si>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</si>
  <si>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</si>
  <si>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</si>
  <si>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</si>
  <si>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</si>
  <si>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</si>
  <si>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</si>
  <si>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</si>
  <si>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</si>
  <si>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</si>
  <si>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</si>
  <si>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</si>
  <si>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</si>
  <si>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</si>
  <si>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</si>
  <si>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</si>
  <si>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</si>
  <si>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внутреннего и муниципального долга</t>
  </si>
  <si>
    <t>Отклонение 2016 года от 2015 года</t>
  </si>
  <si>
    <t>Резервные фонды</t>
  </si>
  <si>
    <t>Кинематография</t>
  </si>
  <si>
    <t>АНАЛИТИЧЕСКИЕ ДАННЫЕ ПО РАСХОДАМ КОНСОЛИДИРОВАННОГО БЮДЖЕТА КАЛУЖСКОЙ ОБЛАСТИ ПО РАЗДЕЛАМ И ПОДРАЗДЕЛАМ ФУНКЦИОНАЛЬНОЙ КЛАССИФИКАЦИИ РАСХОДОВ БЮДЖЕТОВ РОССИЙСКОЙ ФЕДЕРАЦИИ ЗА I ПОЛУГОДИЕ 2016 ГОДА В СРАВНЕНИИ С СООТВЕТСТВУЮЩИМ ПЕРИОДОМ 2015 ГОДА</t>
  </si>
  <si>
    <t>Исполнено за I полугодие
2015 года</t>
  </si>
  <si>
    <t>Исполнено за I полугодие
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</si>
</sst>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2"/>
      <color indexed="24"/>
      <name val="Times New Roman Cyr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9"/>
      <name val="Times New Roman Cyr"/>
      <family val="0"/>
    </font>
    <font>
      <b/>
      <sz val="13"/>
      <name val="Times New Roman Cyr"/>
      <family val="0"/>
    </font>
    <font>
      <b/>
      <sz val="12"/>
      <color indexed="32"/>
      <name val="Arial Cyr"/>
      <family val="2"/>
    </font>
    <font>
      <b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top"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64" fontId="11" fillId="0" borderId="6">
      <alignment wrapText="1"/>
      <protection/>
    </xf>
    <xf numFmtId="164" fontId="15" fillId="0" borderId="7" applyBorder="0">
      <alignment wrapText="1"/>
      <protection/>
    </xf>
    <xf numFmtId="164" fontId="16" fillId="0" borderId="7" applyBorder="0">
      <alignment wrapText="1"/>
      <protection/>
    </xf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top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10" applyNumberFormat="0" applyFont="0" applyAlignment="0" applyProtection="0"/>
    <xf numFmtId="9" fontId="34" fillId="0" borderId="0" applyFont="0" applyFill="0" applyBorder="0" applyAlignment="0" applyProtection="0"/>
    <xf numFmtId="0" fontId="48" fillId="0" borderId="11" applyNumberFormat="0" applyFill="0" applyAlignment="0" applyProtection="0"/>
    <xf numFmtId="1" fontId="6" fillId="0" borderId="0">
      <alignment/>
      <protection/>
    </xf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 vertical="top" wrapText="1"/>
    </xf>
    <xf numFmtId="0" fontId="3" fillId="0" borderId="0" xfId="55" applyFont="1" applyFill="1">
      <alignment/>
      <protection/>
    </xf>
    <xf numFmtId="49" fontId="3" fillId="0" borderId="0" xfId="55" applyNumberFormat="1" applyFont="1" applyFill="1">
      <alignment/>
      <protection/>
    </xf>
    <xf numFmtId="0" fontId="2" fillId="0" borderId="0" xfId="55" applyAlignment="1">
      <alignment wrapText="1"/>
      <protection/>
    </xf>
    <xf numFmtId="0" fontId="5" fillId="0" borderId="0" xfId="55" applyFont="1" applyFill="1" applyBorder="1" applyAlignment="1">
      <alignment vertical="center" wrapText="1"/>
      <protection/>
    </xf>
    <xf numFmtId="49" fontId="7" fillId="0" borderId="12" xfId="62" applyNumberFormat="1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3" fillId="0" borderId="0" xfId="55" applyFont="1" applyFill="1">
      <alignment/>
      <protection/>
    </xf>
    <xf numFmtId="49" fontId="8" fillId="0" borderId="12" xfId="62" applyNumberFormat="1" applyFont="1" applyFill="1" applyBorder="1" applyAlignment="1">
      <alignment horizontal="center" vertical="center" wrapText="1"/>
      <protection/>
    </xf>
    <xf numFmtId="49" fontId="9" fillId="0" borderId="12" xfId="62" applyNumberFormat="1" applyFont="1" applyFill="1" applyBorder="1" applyAlignment="1">
      <alignment horizontal="center" vertical="center" wrapText="1"/>
      <protection/>
    </xf>
    <xf numFmtId="49" fontId="8" fillId="0" borderId="12" xfId="62" applyNumberFormat="1" applyFont="1" applyFill="1" applyBorder="1" applyAlignment="1">
      <alignment horizontal="right" vertical="center" wrapText="1"/>
      <protection/>
    </xf>
    <xf numFmtId="4" fontId="10" fillId="0" borderId="12" xfId="62" applyNumberFormat="1" applyFont="1" applyFill="1" applyBorder="1" applyAlignment="1" applyProtection="1">
      <alignment horizontal="right" vertical="center" wrapText="1"/>
      <protection/>
    </xf>
    <xf numFmtId="4" fontId="10" fillId="0" borderId="12" xfId="62" applyNumberFormat="1" applyFont="1" applyFill="1" applyBorder="1" applyAlignment="1">
      <alignment horizontal="right" vertical="top" wrapText="1"/>
      <protection/>
    </xf>
    <xf numFmtId="4" fontId="10" fillId="0" borderId="12" xfId="55" applyNumberFormat="1" applyFont="1" applyFill="1" applyBorder="1">
      <alignment/>
      <protection/>
    </xf>
    <xf numFmtId="4" fontId="10" fillId="0" borderId="12" xfId="55" applyNumberFormat="1" applyFont="1" applyFill="1" applyBorder="1" applyAlignment="1">
      <alignment vertical="top"/>
      <protection/>
    </xf>
    <xf numFmtId="0" fontId="4" fillId="0" borderId="0" xfId="55" applyFont="1" applyFill="1">
      <alignment/>
      <protection/>
    </xf>
    <xf numFmtId="164" fontId="12" fillId="0" borderId="12" xfId="48" applyNumberFormat="1" applyFont="1" applyFill="1" applyBorder="1" applyAlignment="1" quotePrefix="1">
      <alignment vertical="top" wrapText="1"/>
      <protection/>
    </xf>
    <xf numFmtId="49" fontId="12" fillId="0" borderId="12" xfId="48" applyNumberFormat="1" applyFont="1" applyFill="1" applyBorder="1" applyAlignment="1">
      <alignment vertical="top" wrapText="1"/>
      <protection/>
    </xf>
    <xf numFmtId="164" fontId="12" fillId="0" borderId="12" xfId="48" applyNumberFormat="1" applyFont="1" applyFill="1" applyBorder="1" applyAlignment="1">
      <alignment vertical="top" wrapText="1"/>
      <protection/>
    </xf>
    <xf numFmtId="4" fontId="12" fillId="0" borderId="12" xfId="48" applyNumberFormat="1" applyFont="1" applyFill="1" applyBorder="1" applyAlignment="1">
      <alignment vertical="top" wrapText="1"/>
      <protection/>
    </xf>
    <xf numFmtId="4" fontId="12" fillId="0" borderId="12" xfId="62" applyNumberFormat="1" applyFont="1" applyFill="1" applyBorder="1" applyAlignment="1">
      <alignment horizontal="right" vertical="top" wrapText="1"/>
      <protection/>
    </xf>
    <xf numFmtId="4" fontId="4" fillId="0" borderId="12" xfId="55" applyNumberFormat="1" applyFont="1" applyFill="1" applyBorder="1" applyAlignment="1">
      <alignment vertical="top"/>
      <protection/>
    </xf>
    <xf numFmtId="4" fontId="12" fillId="0" borderId="12" xfId="55" applyNumberFormat="1" applyFont="1" applyFill="1" applyBorder="1" applyAlignment="1">
      <alignment vertical="top"/>
      <protection/>
    </xf>
    <xf numFmtId="49" fontId="5" fillId="0" borderId="12" xfId="48" applyNumberFormat="1" applyFont="1" applyFill="1" applyBorder="1" applyAlignment="1">
      <alignment vertical="top" wrapText="1"/>
      <protection/>
    </xf>
    <xf numFmtId="164" fontId="13" fillId="0" borderId="12" xfId="48" applyNumberFormat="1" applyFont="1" applyFill="1" applyBorder="1" applyAlignment="1">
      <alignment vertical="top" wrapText="1"/>
      <protection/>
    </xf>
    <xf numFmtId="4" fontId="13" fillId="0" borderId="12" xfId="48" applyNumberFormat="1" applyFont="1" applyFill="1" applyBorder="1" applyAlignment="1">
      <alignment vertical="top" wrapText="1"/>
      <protection/>
    </xf>
    <xf numFmtId="4" fontId="13" fillId="0" borderId="12" xfId="62" applyNumberFormat="1" applyFont="1" applyFill="1" applyBorder="1" applyAlignment="1">
      <alignment horizontal="right" vertical="top" wrapText="1"/>
      <protection/>
    </xf>
    <xf numFmtId="4" fontId="3" fillId="0" borderId="12" xfId="55" applyNumberFormat="1" applyFont="1" applyFill="1" applyBorder="1" applyAlignment="1">
      <alignment vertical="top"/>
      <protection/>
    </xf>
    <xf numFmtId="4" fontId="13" fillId="0" borderId="12" xfId="55" applyNumberFormat="1" applyFont="1" applyFill="1" applyBorder="1" applyAlignment="1">
      <alignment vertical="top"/>
      <protection/>
    </xf>
    <xf numFmtId="164" fontId="5" fillId="0" borderId="12" xfId="48" applyNumberFormat="1" applyFont="1" applyFill="1" applyBorder="1" applyAlignment="1" quotePrefix="1">
      <alignment vertical="top" wrapText="1"/>
      <protection/>
    </xf>
    <xf numFmtId="4" fontId="13" fillId="0" borderId="12" xfId="62" applyNumberFormat="1" applyFont="1" applyFill="1" applyBorder="1" applyAlignment="1">
      <alignment horizontal="right" vertical="top" wrapText="1"/>
      <protection/>
    </xf>
    <xf numFmtId="164" fontId="13" fillId="0" borderId="12" xfId="48" applyNumberFormat="1" applyFont="1" applyFill="1" applyBorder="1" applyAlignment="1">
      <alignment vertical="top" wrapText="1"/>
      <protection/>
    </xf>
    <xf numFmtId="49" fontId="14" fillId="0" borderId="12" xfId="48" applyNumberFormat="1" applyFont="1" applyFill="1" applyBorder="1" applyAlignment="1">
      <alignment vertical="top" wrapText="1"/>
      <protection/>
    </xf>
    <xf numFmtId="49" fontId="5" fillId="0" borderId="12" xfId="49" applyNumberFormat="1" applyFont="1" applyFill="1" applyBorder="1" applyAlignment="1">
      <alignment vertical="top" wrapText="1"/>
      <protection/>
    </xf>
    <xf numFmtId="164" fontId="13" fillId="0" borderId="12" xfId="49" applyNumberFormat="1" applyFont="1" applyFill="1" applyBorder="1" applyAlignment="1">
      <alignment vertical="top" wrapText="1"/>
      <protection/>
    </xf>
    <xf numFmtId="4" fontId="13" fillId="0" borderId="12" xfId="49" applyNumberFormat="1" applyFont="1" applyFill="1" applyBorder="1" applyAlignment="1">
      <alignment vertical="top" wrapText="1"/>
      <protection/>
    </xf>
    <xf numFmtId="164" fontId="13" fillId="0" borderId="12" xfId="49" applyNumberFormat="1" applyFont="1" applyFill="1" applyBorder="1" applyAlignment="1">
      <alignment vertical="top" wrapText="1"/>
      <protection/>
    </xf>
    <xf numFmtId="49" fontId="14" fillId="0" borderId="12" xfId="49" applyNumberFormat="1" applyFont="1" applyFill="1" applyBorder="1" applyAlignment="1">
      <alignment vertical="top" wrapText="1"/>
      <protection/>
    </xf>
    <xf numFmtId="49" fontId="12" fillId="0" borderId="12" xfId="49" applyNumberFormat="1" applyFont="1" applyFill="1" applyBorder="1" applyAlignment="1">
      <alignment vertical="top" wrapText="1"/>
      <protection/>
    </xf>
    <xf numFmtId="164" fontId="12" fillId="0" borderId="12" xfId="49" applyNumberFormat="1" applyFont="1" applyFill="1" applyBorder="1" applyAlignment="1">
      <alignment vertical="top" wrapText="1"/>
      <protection/>
    </xf>
    <xf numFmtId="4" fontId="12" fillId="0" borderId="12" xfId="49" applyNumberFormat="1" applyFont="1" applyFill="1" applyBorder="1" applyAlignment="1">
      <alignment vertical="top" wrapText="1"/>
      <protection/>
    </xf>
    <xf numFmtId="0" fontId="4" fillId="0" borderId="0" xfId="55" applyFont="1" applyFill="1">
      <alignment/>
      <protection/>
    </xf>
    <xf numFmtId="49" fontId="5" fillId="0" borderId="12" xfId="48" applyNumberFormat="1" applyFont="1" applyFill="1" applyBorder="1" applyAlignment="1" quotePrefix="1">
      <alignment vertical="top" wrapText="1"/>
      <protection/>
    </xf>
    <xf numFmtId="49" fontId="5" fillId="0" borderId="12" xfId="49" applyNumberFormat="1" applyFont="1" applyFill="1" applyBorder="1" applyAlignment="1" quotePrefix="1">
      <alignment vertical="top" wrapText="1"/>
      <protection/>
    </xf>
    <xf numFmtId="0" fontId="12" fillId="0" borderId="0" xfId="55" applyFont="1" applyFill="1">
      <alignment/>
      <protection/>
    </xf>
    <xf numFmtId="49" fontId="4" fillId="0" borderId="12" xfId="49" applyNumberFormat="1" applyFont="1" applyFill="1" applyBorder="1" applyAlignment="1">
      <alignment vertical="top" wrapText="1"/>
      <protection/>
    </xf>
    <xf numFmtId="164" fontId="4" fillId="0" borderId="12" xfId="49" applyNumberFormat="1" applyFont="1" applyFill="1" applyBorder="1" applyAlignment="1">
      <alignment vertical="top" wrapText="1"/>
      <protection/>
    </xf>
    <xf numFmtId="4" fontId="3" fillId="0" borderId="0" xfId="55" applyNumberFormat="1" applyFont="1" applyFill="1">
      <alignment/>
      <protection/>
    </xf>
    <xf numFmtId="0" fontId="4" fillId="0" borderId="0" xfId="55" applyFont="1" applyFill="1" applyAlignment="1">
      <alignment horizontal="center" vertical="center" wrapText="1"/>
      <protection/>
    </xf>
    <xf numFmtId="0" fontId="2" fillId="0" borderId="0" xfId="55" applyAlignment="1">
      <alignment wrapText="1"/>
      <protection/>
    </xf>
    <xf numFmtId="0" fontId="3" fillId="0" borderId="0" xfId="55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49" fontId="7" fillId="0" borderId="12" xfId="62" applyNumberFormat="1" applyFont="1" applyFill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Г1" xfId="48"/>
    <cellStyle name="ЗГ2" xfId="49"/>
    <cellStyle name="ЗГ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9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8" sqref="F8"/>
    </sheetView>
  </sheetViews>
  <sheetFormatPr defaultColWidth="10.83203125" defaultRowHeight="12.75"/>
  <cols>
    <col min="1" max="1" width="5.5" style="1" customWidth="1"/>
    <col min="2" max="2" width="5.5" style="2" customWidth="1"/>
    <col min="3" max="3" width="58.83203125" style="2" customWidth="1"/>
    <col min="4" max="4" width="25.83203125" style="2" customWidth="1"/>
    <col min="5" max="5" width="10.16015625" style="2" customWidth="1"/>
    <col min="6" max="6" width="23.5" style="1" customWidth="1"/>
    <col min="7" max="7" width="10.16015625" style="1" customWidth="1"/>
    <col min="8" max="8" width="22.83203125" style="1" customWidth="1"/>
    <col min="9" max="9" width="10.83203125" style="1" customWidth="1"/>
    <col min="10" max="16384" width="10.83203125" style="1" customWidth="1"/>
  </cols>
  <sheetData>
    <row r="1" ht="12" customHeight="1"/>
    <row r="2" spans="1:10" ht="48" customHeight="1">
      <c r="A2" s="48" t="s">
        <v>96</v>
      </c>
      <c r="B2" s="49"/>
      <c r="C2" s="49"/>
      <c r="D2" s="49"/>
      <c r="E2" s="49"/>
      <c r="F2" s="49"/>
      <c r="G2" s="49"/>
      <c r="H2" s="49"/>
      <c r="I2" s="49"/>
      <c r="J2" s="3"/>
    </row>
    <row r="3" spans="1:9" ht="22.5" customHeight="1">
      <c r="A3" s="4"/>
      <c r="B3" s="4"/>
      <c r="C3" s="4"/>
      <c r="D3" s="4"/>
      <c r="E3" s="4"/>
      <c r="H3" s="50" t="s">
        <v>0</v>
      </c>
      <c r="I3" s="51"/>
    </row>
    <row r="4" spans="1:9" ht="34.5" customHeight="1">
      <c r="A4" s="52" t="s">
        <v>1</v>
      </c>
      <c r="B4" s="52" t="s">
        <v>2</v>
      </c>
      <c r="C4" s="52" t="s">
        <v>3</v>
      </c>
      <c r="D4" s="52" t="s">
        <v>97</v>
      </c>
      <c r="E4" s="53"/>
      <c r="F4" s="52" t="s">
        <v>98</v>
      </c>
      <c r="G4" s="53"/>
      <c r="H4" s="54" t="s">
        <v>93</v>
      </c>
      <c r="I4" s="54" t="s">
        <v>4</v>
      </c>
    </row>
    <row r="5" spans="1:9" s="7" customFormat="1" ht="54" customHeight="1">
      <c r="A5" s="53"/>
      <c r="B5" s="53"/>
      <c r="C5" s="53"/>
      <c r="D5" s="5" t="s">
        <v>5</v>
      </c>
      <c r="E5" s="6" t="s">
        <v>6</v>
      </c>
      <c r="F5" s="5" t="s">
        <v>5</v>
      </c>
      <c r="G5" s="6" t="s">
        <v>6</v>
      </c>
      <c r="H5" s="53"/>
      <c r="I5" s="53"/>
    </row>
    <row r="6" spans="1:9" s="15" customFormat="1" ht="18.75">
      <c r="A6" s="8"/>
      <c r="B6" s="9"/>
      <c r="C6" s="10" t="s">
        <v>7</v>
      </c>
      <c r="D6" s="11">
        <f>SUM(D7,D18,D20,D25,D35,D40,D44,D51,D55,D62,D68,D73,D77)</f>
        <v>27612739252.170002</v>
      </c>
      <c r="E6" s="12">
        <f>D6/D6*100</f>
        <v>100</v>
      </c>
      <c r="F6" s="11">
        <f>SUM(F7,F18,F20,F25,F35,F40,F44,F51,F55,F62,F68,F73,F77)</f>
        <v>27314201181.92</v>
      </c>
      <c r="G6" s="13">
        <f>F6/F6*100</f>
        <v>100</v>
      </c>
      <c r="H6" s="14">
        <f>F6-D6</f>
        <v>-298538070.2500038</v>
      </c>
      <c r="I6" s="14">
        <f>F6/D6*100</f>
        <v>98.91883935337367</v>
      </c>
    </row>
    <row r="7" spans="1:9" s="15" customFormat="1" ht="15.75">
      <c r="A7" s="16" t="s">
        <v>8</v>
      </c>
      <c r="B7" s="17" t="s">
        <v>9</v>
      </c>
      <c r="C7" s="18" t="s">
        <v>10</v>
      </c>
      <c r="D7" s="19">
        <f>SUM(D8:D17)</f>
        <v>1704508568.8200002</v>
      </c>
      <c r="E7" s="20">
        <f>D7/D$6*100</f>
        <v>6.172906473543902</v>
      </c>
      <c r="F7" s="19">
        <f>SUM(F8:F17)</f>
        <v>1632778967.7799997</v>
      </c>
      <c r="G7" s="21">
        <f>F7/F$6*100</f>
        <v>5.977765766991494</v>
      </c>
      <c r="H7" s="22">
        <f aca="true" t="shared" si="0" ref="H7:H72">F7-D7</f>
        <v>-71729601.04000044</v>
      </c>
      <c r="I7" s="22">
        <f aca="true" t="shared" si="1" ref="I7:I72">F7/D7*100</f>
        <v>95.79177234118234</v>
      </c>
    </row>
    <row r="8" spans="1:9" ht="45">
      <c r="A8" s="23" t="s">
        <v>8</v>
      </c>
      <c r="B8" s="23" t="s">
        <v>11</v>
      </c>
      <c r="C8" s="24" t="s">
        <v>12</v>
      </c>
      <c r="D8" s="25">
        <v>5048471.45</v>
      </c>
      <c r="E8" s="26">
        <f aca="true" t="shared" si="2" ref="E8:E73">D8/D$6*100</f>
        <v>0.018283124335819946</v>
      </c>
      <c r="F8" s="25">
        <v>3625665.96</v>
      </c>
      <c r="G8" s="27">
        <f aca="true" t="shared" si="3" ref="G8:G73">F8/F$6*100</f>
        <v>0.01327392273291128</v>
      </c>
      <c r="H8" s="28">
        <f>F8-D8</f>
        <v>-1422805.4900000002</v>
      </c>
      <c r="I8" s="28">
        <f t="shared" si="1"/>
        <v>71.81710337294271</v>
      </c>
    </row>
    <row r="9" spans="1:9" ht="60">
      <c r="A9" s="29" t="s">
        <v>8</v>
      </c>
      <c r="B9" s="23" t="s">
        <v>13</v>
      </c>
      <c r="C9" s="24" t="s">
        <v>14</v>
      </c>
      <c r="D9" s="25">
        <v>95782038.07</v>
      </c>
      <c r="E9" s="30">
        <f t="shared" si="2"/>
        <v>0.3468762631453624</v>
      </c>
      <c r="F9" s="25">
        <v>99314304.23</v>
      </c>
      <c r="G9" s="28">
        <f t="shared" si="3"/>
        <v>0.36359951941680363</v>
      </c>
      <c r="H9" s="28">
        <f t="shared" si="0"/>
        <v>3532266.1600000113</v>
      </c>
      <c r="I9" s="28">
        <f t="shared" si="1"/>
        <v>103.68781687169628</v>
      </c>
    </row>
    <row r="10" spans="1:9" ht="60">
      <c r="A10" s="29" t="s">
        <v>8</v>
      </c>
      <c r="B10" s="23" t="s">
        <v>15</v>
      </c>
      <c r="C10" s="24" t="s">
        <v>16</v>
      </c>
      <c r="D10" s="25">
        <v>809560670.72</v>
      </c>
      <c r="E10" s="30">
        <f t="shared" si="2"/>
        <v>2.9318375961427985</v>
      </c>
      <c r="F10" s="25">
        <v>798894655.64</v>
      </c>
      <c r="G10" s="28">
        <f t="shared" si="3"/>
        <v>2.9248325818468737</v>
      </c>
      <c r="H10" s="28">
        <f t="shared" si="0"/>
        <v>-10666015.080000043</v>
      </c>
      <c r="I10" s="28">
        <f t="shared" si="1"/>
        <v>98.6824934231904</v>
      </c>
    </row>
    <row r="11" spans="1:9" ht="15.75">
      <c r="A11" s="23" t="s">
        <v>8</v>
      </c>
      <c r="B11" s="23" t="s">
        <v>17</v>
      </c>
      <c r="C11" s="31" t="s">
        <v>18</v>
      </c>
      <c r="D11" s="25">
        <v>56162305.64</v>
      </c>
      <c r="E11" s="30">
        <f t="shared" si="2"/>
        <v>0.20339273524116727</v>
      </c>
      <c r="F11" s="25">
        <v>58801226.62</v>
      </c>
      <c r="G11" s="28">
        <f t="shared" si="3"/>
        <v>0.21527712353133763</v>
      </c>
      <c r="H11" s="28">
        <f t="shared" si="0"/>
        <v>2638920.9799999967</v>
      </c>
      <c r="I11" s="28">
        <f t="shared" si="1"/>
        <v>104.69874046289243</v>
      </c>
    </row>
    <row r="12" spans="1:9" ht="45">
      <c r="A12" s="23" t="s">
        <v>8</v>
      </c>
      <c r="B12" s="23" t="s">
        <v>19</v>
      </c>
      <c r="C12" s="24" t="s">
        <v>20</v>
      </c>
      <c r="D12" s="25">
        <v>174582846.02</v>
      </c>
      <c r="E12" s="30">
        <f t="shared" si="2"/>
        <v>0.6322547155703868</v>
      </c>
      <c r="F12" s="25">
        <v>166217997.95</v>
      </c>
      <c r="G12" s="28">
        <f t="shared" si="3"/>
        <v>0.6085405787375695</v>
      </c>
      <c r="H12" s="28">
        <f t="shared" si="0"/>
        <v>-8364848.070000023</v>
      </c>
      <c r="I12" s="28">
        <f t="shared" si="1"/>
        <v>95.20866553576417</v>
      </c>
    </row>
    <row r="13" spans="1:9" ht="15.75">
      <c r="A13" s="23" t="s">
        <v>8</v>
      </c>
      <c r="B13" s="23" t="s">
        <v>21</v>
      </c>
      <c r="C13" s="31" t="s">
        <v>22</v>
      </c>
      <c r="D13" s="25">
        <v>41317186.67</v>
      </c>
      <c r="E13" s="30">
        <f t="shared" si="2"/>
        <v>0.14963088700717372</v>
      </c>
      <c r="F13" s="25">
        <v>29356859.49</v>
      </c>
      <c r="G13" s="28">
        <f t="shared" si="3"/>
        <v>0.10747837469042329</v>
      </c>
      <c r="H13" s="28">
        <f t="shared" si="0"/>
        <v>-11960327.180000003</v>
      </c>
      <c r="I13" s="28">
        <f>F13/D13*100</f>
        <v>71.05241633336018</v>
      </c>
    </row>
    <row r="14" spans="1:9" ht="15.75">
      <c r="A14" s="23" t="s">
        <v>8</v>
      </c>
      <c r="B14" s="23" t="s">
        <v>23</v>
      </c>
      <c r="C14" s="31" t="s">
        <v>24</v>
      </c>
      <c r="D14" s="25">
        <v>0</v>
      </c>
      <c r="E14" s="30">
        <f t="shared" si="2"/>
        <v>0</v>
      </c>
      <c r="F14" s="25">
        <v>198096</v>
      </c>
      <c r="G14" s="28">
        <f t="shared" si="3"/>
        <v>0.0007252491064286554</v>
      </c>
      <c r="H14" s="28">
        <f t="shared" si="0"/>
        <v>198096</v>
      </c>
      <c r="I14" s="28"/>
    </row>
    <row r="15" spans="1:9" ht="15.75">
      <c r="A15" s="23" t="s">
        <v>8</v>
      </c>
      <c r="B15" s="23" t="s">
        <v>81</v>
      </c>
      <c r="C15" s="31" t="s">
        <v>94</v>
      </c>
      <c r="D15" s="25">
        <v>2157138.62</v>
      </c>
      <c r="E15" s="30">
        <f t="shared" si="2"/>
        <v>0.007812113822899614</v>
      </c>
      <c r="F15" s="25">
        <v>1330662.08</v>
      </c>
      <c r="G15" s="28">
        <f t="shared" si="3"/>
        <v>0.0048716858718929</v>
      </c>
      <c r="H15" s="28">
        <f t="shared" si="0"/>
        <v>-826476.54</v>
      </c>
      <c r="I15" s="28">
        <f t="shared" si="1"/>
        <v>61.686442756284244</v>
      </c>
    </row>
    <row r="16" spans="1:9" ht="30">
      <c r="A16" s="23" t="s">
        <v>8</v>
      </c>
      <c r="B16" s="23" t="s">
        <v>25</v>
      </c>
      <c r="C16" s="24" t="s">
        <v>26</v>
      </c>
      <c r="D16" s="25">
        <v>360000</v>
      </c>
      <c r="E16" s="30">
        <f t="shared" si="2"/>
        <v>0.0013037460597890833</v>
      </c>
      <c r="F16" s="25">
        <v>0</v>
      </c>
      <c r="G16" s="28">
        <f t="shared" si="3"/>
        <v>0</v>
      </c>
      <c r="H16" s="28">
        <f t="shared" si="0"/>
        <v>-360000</v>
      </c>
      <c r="I16" s="28">
        <f t="shared" si="1"/>
        <v>0</v>
      </c>
    </row>
    <row r="17" spans="1:9" ht="15.75">
      <c r="A17" s="23" t="s">
        <v>8</v>
      </c>
      <c r="B17" s="32" t="s">
        <v>27</v>
      </c>
      <c r="C17" s="31" t="s">
        <v>28</v>
      </c>
      <c r="D17" s="25">
        <v>519537911.63</v>
      </c>
      <c r="E17" s="30">
        <f t="shared" si="2"/>
        <v>1.881515292218504</v>
      </c>
      <c r="F17" s="25">
        <v>475039499.81</v>
      </c>
      <c r="G17" s="28">
        <f t="shared" si="3"/>
        <v>1.7391667310572547</v>
      </c>
      <c r="H17" s="28">
        <f t="shared" si="0"/>
        <v>-44498411.81999999</v>
      </c>
      <c r="I17" s="28">
        <f t="shared" si="1"/>
        <v>91.43500198466931</v>
      </c>
    </row>
    <row r="18" spans="1:9" s="15" customFormat="1" ht="15.75">
      <c r="A18" s="17" t="s">
        <v>11</v>
      </c>
      <c r="B18" s="17" t="s">
        <v>9</v>
      </c>
      <c r="C18" s="18" t="s">
        <v>29</v>
      </c>
      <c r="D18" s="19">
        <f>SUM(D19:D19)</f>
        <v>7626099.29</v>
      </c>
      <c r="E18" s="20">
        <f t="shared" si="2"/>
        <v>0.027618046946938406</v>
      </c>
      <c r="F18" s="19">
        <f>SUM(F19:F19)</f>
        <v>7098016.37</v>
      </c>
      <c r="G18" s="22">
        <f t="shared" si="3"/>
        <v>0.025986542028907537</v>
      </c>
      <c r="H18" s="22">
        <f t="shared" si="0"/>
        <v>-528082.9199999999</v>
      </c>
      <c r="I18" s="22">
        <f t="shared" si="1"/>
        <v>93.07532068599647</v>
      </c>
    </row>
    <row r="19" spans="1:9" ht="15.75">
      <c r="A19" s="32" t="s">
        <v>11</v>
      </c>
      <c r="B19" s="32" t="s">
        <v>13</v>
      </c>
      <c r="C19" s="24" t="s">
        <v>30</v>
      </c>
      <c r="D19" s="25">
        <v>7626099.29</v>
      </c>
      <c r="E19" s="30">
        <f t="shared" si="2"/>
        <v>0.027618046946938406</v>
      </c>
      <c r="F19" s="25">
        <v>7098016.37</v>
      </c>
      <c r="G19" s="28">
        <f t="shared" si="3"/>
        <v>0.025986542028907537</v>
      </c>
      <c r="H19" s="28">
        <f t="shared" si="0"/>
        <v>-528082.9199999999</v>
      </c>
      <c r="I19" s="28">
        <f t="shared" si="1"/>
        <v>93.07532068599647</v>
      </c>
    </row>
    <row r="20" spans="1:9" s="15" customFormat="1" ht="28.5">
      <c r="A20" s="17" t="s">
        <v>13</v>
      </c>
      <c r="B20" s="17" t="s">
        <v>9</v>
      </c>
      <c r="C20" s="18" t="s">
        <v>31</v>
      </c>
      <c r="D20" s="19">
        <f>SUM(D21:D24)</f>
        <v>220103646.41</v>
      </c>
      <c r="E20" s="20">
        <f t="shared" si="2"/>
        <v>0.7971090604229087</v>
      </c>
      <c r="F20" s="19">
        <f>SUM(F21:F24)</f>
        <v>226555982.7</v>
      </c>
      <c r="G20" s="22">
        <f t="shared" si="3"/>
        <v>0.8294439262238557</v>
      </c>
      <c r="H20" s="22">
        <f t="shared" si="0"/>
        <v>6452336.289999992</v>
      </c>
      <c r="I20" s="22">
        <f t="shared" si="1"/>
        <v>102.9314990438554</v>
      </c>
    </row>
    <row r="21" spans="1:9" ht="15.75">
      <c r="A21" s="33" t="s">
        <v>13</v>
      </c>
      <c r="B21" s="33" t="s">
        <v>15</v>
      </c>
      <c r="C21" s="34" t="s">
        <v>32</v>
      </c>
      <c r="D21" s="35">
        <v>26897261.44</v>
      </c>
      <c r="E21" s="30">
        <f t="shared" si="2"/>
        <v>0.09740888505976902</v>
      </c>
      <c r="F21" s="35">
        <v>25910870.54</v>
      </c>
      <c r="G21" s="28">
        <f t="shared" si="3"/>
        <v>0.09486226731445142</v>
      </c>
      <c r="H21" s="28">
        <f t="shared" si="0"/>
        <v>-986390.9000000022</v>
      </c>
      <c r="I21" s="28">
        <f t="shared" si="1"/>
        <v>96.33274598531023</v>
      </c>
    </row>
    <row r="22" spans="1:9" ht="45">
      <c r="A22" s="33" t="s">
        <v>13</v>
      </c>
      <c r="B22" s="33" t="s">
        <v>33</v>
      </c>
      <c r="C22" s="36" t="s">
        <v>34</v>
      </c>
      <c r="D22" s="35">
        <v>66726482.39</v>
      </c>
      <c r="E22" s="30">
        <f t="shared" si="2"/>
        <v>0.24165107916541156</v>
      </c>
      <c r="F22" s="35">
        <v>80258277.09</v>
      </c>
      <c r="G22" s="28">
        <f t="shared" si="3"/>
        <v>0.29383351376618366</v>
      </c>
      <c r="H22" s="28">
        <f t="shared" si="0"/>
        <v>13531794.700000003</v>
      </c>
      <c r="I22" s="28">
        <f t="shared" si="1"/>
        <v>120.2794965586676</v>
      </c>
    </row>
    <row r="23" spans="1:9" ht="18" customHeight="1">
      <c r="A23" s="33" t="s">
        <v>13</v>
      </c>
      <c r="B23" s="33" t="s">
        <v>23</v>
      </c>
      <c r="C23" s="36" t="s">
        <v>35</v>
      </c>
      <c r="D23" s="35">
        <v>97856357.35</v>
      </c>
      <c r="E23" s="30">
        <f t="shared" si="2"/>
        <v>0.35438844533437497</v>
      </c>
      <c r="F23" s="35">
        <v>90454973.44</v>
      </c>
      <c r="G23" s="28">
        <f t="shared" si="3"/>
        <v>0.33116463058006096</v>
      </c>
      <c r="H23" s="28">
        <f t="shared" si="0"/>
        <v>-7401383.909999996</v>
      </c>
      <c r="I23" s="28">
        <f t="shared" si="1"/>
        <v>92.43648127680895</v>
      </c>
    </row>
    <row r="24" spans="1:9" s="7" customFormat="1" ht="36" customHeight="1">
      <c r="A24" s="37" t="s">
        <v>13</v>
      </c>
      <c r="B24" s="37" t="s">
        <v>36</v>
      </c>
      <c r="C24" s="36" t="s">
        <v>37</v>
      </c>
      <c r="D24" s="35">
        <v>28623545.23</v>
      </c>
      <c r="E24" s="30">
        <f t="shared" si="2"/>
        <v>0.10366065086335309</v>
      </c>
      <c r="F24" s="35">
        <v>29931861.63</v>
      </c>
      <c r="G24" s="28">
        <f t="shared" si="3"/>
        <v>0.10958351456315954</v>
      </c>
      <c r="H24" s="28">
        <f t="shared" si="0"/>
        <v>1308316.3999999985</v>
      </c>
      <c r="I24" s="28">
        <f t="shared" si="1"/>
        <v>104.57076993603422</v>
      </c>
    </row>
    <row r="25" spans="1:9" s="15" customFormat="1" ht="15.75">
      <c r="A25" s="38" t="s">
        <v>15</v>
      </c>
      <c r="B25" s="38" t="s">
        <v>9</v>
      </c>
      <c r="C25" s="39" t="s">
        <v>38</v>
      </c>
      <c r="D25" s="40">
        <f>SUM(D26:D34)</f>
        <v>5178437021.98</v>
      </c>
      <c r="E25" s="20">
        <f t="shared" si="2"/>
        <v>18.753796842423164</v>
      </c>
      <c r="F25" s="40">
        <f>SUM(F26:F34)</f>
        <v>5653982036.96</v>
      </c>
      <c r="G25" s="22">
        <f t="shared" si="3"/>
        <v>20.699789092505192</v>
      </c>
      <c r="H25" s="22">
        <f t="shared" si="0"/>
        <v>475545014.9800005</v>
      </c>
      <c r="I25" s="22">
        <f t="shared" si="1"/>
        <v>109.1831765639234</v>
      </c>
    </row>
    <row r="26" spans="1:9" s="41" customFormat="1" ht="15.75">
      <c r="A26" s="37" t="s">
        <v>15</v>
      </c>
      <c r="B26" s="37" t="s">
        <v>8</v>
      </c>
      <c r="C26" s="36" t="s">
        <v>39</v>
      </c>
      <c r="D26" s="35">
        <v>133305170.78</v>
      </c>
      <c r="E26" s="30">
        <f t="shared" si="2"/>
        <v>0.482766919872044</v>
      </c>
      <c r="F26" s="35">
        <v>109730342.36</v>
      </c>
      <c r="G26" s="28">
        <f t="shared" si="3"/>
        <v>0.40173366824519635</v>
      </c>
      <c r="H26" s="28">
        <f t="shared" si="0"/>
        <v>-23574828.42</v>
      </c>
      <c r="I26" s="28">
        <f t="shared" si="1"/>
        <v>82.31514330460092</v>
      </c>
    </row>
    <row r="27" spans="1:9" ht="15.75">
      <c r="A27" s="33" t="s">
        <v>15</v>
      </c>
      <c r="B27" s="33" t="s">
        <v>15</v>
      </c>
      <c r="C27" s="34" t="s">
        <v>40</v>
      </c>
      <c r="D27" s="35">
        <v>3320836</v>
      </c>
      <c r="E27" s="30">
        <f t="shared" si="2"/>
        <v>0.012026463472793722</v>
      </c>
      <c r="F27" s="35">
        <v>0</v>
      </c>
      <c r="G27" s="28">
        <f t="shared" si="3"/>
        <v>0</v>
      </c>
      <c r="H27" s="28">
        <f t="shared" si="0"/>
        <v>-3320836</v>
      </c>
      <c r="I27" s="28">
        <f t="shared" si="1"/>
        <v>0</v>
      </c>
    </row>
    <row r="28" spans="1:9" ht="15.75">
      <c r="A28" s="33" t="s">
        <v>15</v>
      </c>
      <c r="B28" s="33" t="s">
        <v>17</v>
      </c>
      <c r="C28" s="34" t="s">
        <v>41</v>
      </c>
      <c r="D28" s="35">
        <v>600352961.34</v>
      </c>
      <c r="E28" s="30">
        <f t="shared" si="2"/>
        <v>2.174188355082592</v>
      </c>
      <c r="F28" s="35">
        <v>1708646442.3</v>
      </c>
      <c r="G28" s="28">
        <f t="shared" si="3"/>
        <v>6.255524116996688</v>
      </c>
      <c r="H28" s="28">
        <f t="shared" si="0"/>
        <v>1108293480.96</v>
      </c>
      <c r="I28" s="28">
        <f t="shared" si="1"/>
        <v>284.6069816139936</v>
      </c>
    </row>
    <row r="29" spans="1:9" ht="15.75">
      <c r="A29" s="33" t="s">
        <v>15</v>
      </c>
      <c r="B29" s="33" t="s">
        <v>19</v>
      </c>
      <c r="C29" s="34" t="s">
        <v>42</v>
      </c>
      <c r="D29" s="35">
        <v>93822833.7</v>
      </c>
      <c r="E29" s="30">
        <f t="shared" si="2"/>
        <v>0.3397809715406151</v>
      </c>
      <c r="F29" s="35">
        <v>30040683.83</v>
      </c>
      <c r="G29" s="28">
        <f t="shared" si="3"/>
        <v>0.10998192343214025</v>
      </c>
      <c r="H29" s="28">
        <f t="shared" si="0"/>
        <v>-63782149.870000005</v>
      </c>
      <c r="I29" s="28">
        <f t="shared" si="1"/>
        <v>32.018521126803265</v>
      </c>
    </row>
    <row r="30" spans="1:9" ht="15.75">
      <c r="A30" s="33" t="s">
        <v>15</v>
      </c>
      <c r="B30" s="33" t="s">
        <v>21</v>
      </c>
      <c r="C30" s="36" t="s">
        <v>43</v>
      </c>
      <c r="D30" s="35">
        <v>124852663.58</v>
      </c>
      <c r="E30" s="30">
        <f t="shared" si="2"/>
        <v>0.452156022768325</v>
      </c>
      <c r="F30" s="35">
        <v>132230427.5</v>
      </c>
      <c r="G30" s="28">
        <f t="shared" si="3"/>
        <v>0.4841087118722947</v>
      </c>
      <c r="H30" s="28">
        <f t="shared" si="0"/>
        <v>7377763.920000002</v>
      </c>
      <c r="I30" s="28">
        <f t="shared" si="1"/>
        <v>105.90917623096816</v>
      </c>
    </row>
    <row r="31" spans="1:9" ht="15.75">
      <c r="A31" s="33" t="s">
        <v>15</v>
      </c>
      <c r="B31" s="33" t="s">
        <v>44</v>
      </c>
      <c r="C31" s="34" t="s">
        <v>45</v>
      </c>
      <c r="D31" s="35">
        <v>662650180.17</v>
      </c>
      <c r="E31" s="30">
        <f t="shared" si="2"/>
        <v>2.399798781708788</v>
      </c>
      <c r="F31" s="35">
        <v>165176776.23</v>
      </c>
      <c r="G31" s="28">
        <f t="shared" si="3"/>
        <v>0.6047285627351054</v>
      </c>
      <c r="H31" s="28">
        <f t="shared" si="0"/>
        <v>-497473403.93999994</v>
      </c>
      <c r="I31" s="28">
        <f t="shared" si="1"/>
        <v>24.926693023402578</v>
      </c>
    </row>
    <row r="32" spans="1:9" ht="15.75">
      <c r="A32" s="33" t="s">
        <v>15</v>
      </c>
      <c r="B32" s="37" t="s">
        <v>33</v>
      </c>
      <c r="C32" s="36" t="s">
        <v>46</v>
      </c>
      <c r="D32" s="35">
        <v>2120536992.14</v>
      </c>
      <c r="E32" s="30">
        <f t="shared" si="2"/>
        <v>7.679560411498665</v>
      </c>
      <c r="F32" s="35">
        <v>2117525253.83</v>
      </c>
      <c r="G32" s="28">
        <f t="shared" si="3"/>
        <v>7.752470005352552</v>
      </c>
      <c r="H32" s="28">
        <f t="shared" si="0"/>
        <v>-3011738.310000181</v>
      </c>
      <c r="I32" s="28">
        <f t="shared" si="1"/>
        <v>99.85797284738896</v>
      </c>
    </row>
    <row r="33" spans="1:9" ht="15.75">
      <c r="A33" s="33" t="s">
        <v>15</v>
      </c>
      <c r="B33" s="37" t="s">
        <v>23</v>
      </c>
      <c r="C33" s="34" t="s">
        <v>47</v>
      </c>
      <c r="D33" s="35">
        <v>64919890.7</v>
      </c>
      <c r="E33" s="30">
        <f t="shared" si="2"/>
        <v>0.2351084769501749</v>
      </c>
      <c r="F33" s="35">
        <v>198340328.27</v>
      </c>
      <c r="G33" s="28">
        <f t="shared" si="3"/>
        <v>0.7261436164616332</v>
      </c>
      <c r="H33" s="28">
        <f t="shared" si="0"/>
        <v>133420437.57000001</v>
      </c>
      <c r="I33" s="28">
        <f t="shared" si="1"/>
        <v>305.51549938145536</v>
      </c>
    </row>
    <row r="34" spans="1:9" ht="15.75">
      <c r="A34" s="33" t="s">
        <v>15</v>
      </c>
      <c r="B34" s="37" t="s">
        <v>25</v>
      </c>
      <c r="C34" s="34" t="s">
        <v>48</v>
      </c>
      <c r="D34" s="35">
        <v>1374675493.57</v>
      </c>
      <c r="E34" s="30">
        <f t="shared" si="2"/>
        <v>4.978410439529169</v>
      </c>
      <c r="F34" s="35">
        <v>1192291782.64</v>
      </c>
      <c r="G34" s="28">
        <f t="shared" si="3"/>
        <v>4.365098487409582</v>
      </c>
      <c r="H34" s="28">
        <f t="shared" si="0"/>
        <v>-182383710.92999983</v>
      </c>
      <c r="I34" s="28">
        <f t="shared" si="1"/>
        <v>86.73259894548977</v>
      </c>
    </row>
    <row r="35" spans="1:9" s="15" customFormat="1" ht="28.5">
      <c r="A35" s="17" t="s">
        <v>17</v>
      </c>
      <c r="B35" s="17" t="s">
        <v>9</v>
      </c>
      <c r="C35" s="18" t="s">
        <v>49</v>
      </c>
      <c r="D35" s="19">
        <f>SUM(D37:D39)+D36</f>
        <v>2399180989.43</v>
      </c>
      <c r="E35" s="20">
        <f t="shared" si="2"/>
        <v>8.688674338028434</v>
      </c>
      <c r="F35" s="19">
        <f>SUM(F37:F39)+F36</f>
        <v>2205927175.52</v>
      </c>
      <c r="G35" s="22">
        <f t="shared" si="3"/>
        <v>8.076118209820326</v>
      </c>
      <c r="H35" s="22">
        <f t="shared" si="0"/>
        <v>-193253813.90999985</v>
      </c>
      <c r="I35" s="22">
        <f t="shared" si="1"/>
        <v>91.94500895257956</v>
      </c>
    </row>
    <row r="36" spans="1:9" ht="15.75">
      <c r="A36" s="33" t="s">
        <v>17</v>
      </c>
      <c r="B36" s="37" t="s">
        <v>8</v>
      </c>
      <c r="C36" s="24" t="s">
        <v>50</v>
      </c>
      <c r="D36" s="25">
        <v>706624223.61</v>
      </c>
      <c r="E36" s="30">
        <f t="shared" si="2"/>
        <v>2.559051520230716</v>
      </c>
      <c r="F36" s="25">
        <v>698187598.35</v>
      </c>
      <c r="G36" s="28">
        <f t="shared" si="3"/>
        <v>2.55613405532119</v>
      </c>
      <c r="H36" s="28">
        <f t="shared" si="0"/>
        <v>-8436625.25999999</v>
      </c>
      <c r="I36" s="28">
        <f t="shared" si="1"/>
        <v>98.80606622613375</v>
      </c>
    </row>
    <row r="37" spans="1:9" ht="15.75">
      <c r="A37" s="32" t="s">
        <v>17</v>
      </c>
      <c r="B37" s="32" t="s">
        <v>11</v>
      </c>
      <c r="C37" s="24" t="s">
        <v>51</v>
      </c>
      <c r="D37" s="25">
        <v>988261044.73</v>
      </c>
      <c r="E37" s="30">
        <f t="shared" si="2"/>
        <v>3.5790040086382793</v>
      </c>
      <c r="F37" s="25">
        <v>728086017.8</v>
      </c>
      <c r="G37" s="28">
        <f t="shared" si="3"/>
        <v>2.665595134746022</v>
      </c>
      <c r="H37" s="28">
        <f t="shared" si="0"/>
        <v>-260175026.93000007</v>
      </c>
      <c r="I37" s="28">
        <f t="shared" si="1"/>
        <v>73.67345112737073</v>
      </c>
    </row>
    <row r="38" spans="1:9" ht="15.75">
      <c r="A38" s="32" t="s">
        <v>17</v>
      </c>
      <c r="B38" s="32" t="s">
        <v>13</v>
      </c>
      <c r="C38" s="24" t="s">
        <v>52</v>
      </c>
      <c r="D38" s="25">
        <v>576529866.5</v>
      </c>
      <c r="E38" s="30">
        <f t="shared" si="2"/>
        <v>2.0879126161113923</v>
      </c>
      <c r="F38" s="25">
        <v>643680525.69</v>
      </c>
      <c r="G38" s="28">
        <f t="shared" si="3"/>
        <v>2.3565782554024297</v>
      </c>
      <c r="H38" s="28">
        <f t="shared" si="0"/>
        <v>67150659.19000006</v>
      </c>
      <c r="I38" s="28">
        <f t="shared" si="1"/>
        <v>111.64738604049407</v>
      </c>
    </row>
    <row r="39" spans="1:9" ht="30">
      <c r="A39" s="33" t="s">
        <v>17</v>
      </c>
      <c r="B39" s="37" t="s">
        <v>17</v>
      </c>
      <c r="C39" s="31" t="s">
        <v>53</v>
      </c>
      <c r="D39" s="25">
        <v>127765854.59</v>
      </c>
      <c r="E39" s="30">
        <f t="shared" si="2"/>
        <v>0.4627061930480485</v>
      </c>
      <c r="F39" s="25">
        <v>135973033.68</v>
      </c>
      <c r="G39" s="28">
        <f t="shared" si="3"/>
        <v>0.4978107643506859</v>
      </c>
      <c r="H39" s="28">
        <f t="shared" si="0"/>
        <v>8207179.090000004</v>
      </c>
      <c r="I39" s="28">
        <f t="shared" si="1"/>
        <v>106.42360912180864</v>
      </c>
    </row>
    <row r="40" spans="1:9" s="15" customFormat="1" ht="15.75">
      <c r="A40" s="17" t="s">
        <v>19</v>
      </c>
      <c r="B40" s="17" t="s">
        <v>9</v>
      </c>
      <c r="C40" s="18" t="s">
        <v>54</v>
      </c>
      <c r="D40" s="40">
        <f>SUM(D41:D43)</f>
        <v>9921715.5</v>
      </c>
      <c r="E40" s="20">
        <f t="shared" si="2"/>
        <v>0.035931659692981316</v>
      </c>
      <c r="F40" s="40">
        <f>SUM(F41:F43)</f>
        <v>13733072.5</v>
      </c>
      <c r="G40" s="22">
        <f t="shared" si="3"/>
        <v>0.050278140695142456</v>
      </c>
      <c r="H40" s="22">
        <f t="shared" si="0"/>
        <v>3811357</v>
      </c>
      <c r="I40" s="22">
        <f t="shared" si="1"/>
        <v>138.4142943828615</v>
      </c>
    </row>
    <row r="41" spans="1:9" s="7" customFormat="1" ht="15.75">
      <c r="A41" s="32" t="s">
        <v>19</v>
      </c>
      <c r="B41" s="32" t="s">
        <v>8</v>
      </c>
      <c r="C41" s="24" t="s">
        <v>55</v>
      </c>
      <c r="D41" s="35">
        <v>422649.01</v>
      </c>
      <c r="E41" s="30">
        <f t="shared" si="2"/>
        <v>0.001530630504059047</v>
      </c>
      <c r="F41" s="35">
        <v>488819.73</v>
      </c>
      <c r="G41" s="28">
        <f t="shared" si="3"/>
        <v>0.0017896175207333643</v>
      </c>
      <c r="H41" s="28">
        <f t="shared" si="0"/>
        <v>66170.71999999997</v>
      </c>
      <c r="I41" s="28">
        <f t="shared" si="1"/>
        <v>115.65618715160365</v>
      </c>
    </row>
    <row r="42" spans="1:9" ht="30">
      <c r="A42" s="33" t="s">
        <v>19</v>
      </c>
      <c r="B42" s="37" t="s">
        <v>13</v>
      </c>
      <c r="C42" s="36" t="s">
        <v>56</v>
      </c>
      <c r="D42" s="35">
        <v>9130984.49</v>
      </c>
      <c r="E42" s="30">
        <f t="shared" si="2"/>
        <v>0.03306801403009093</v>
      </c>
      <c r="F42" s="35">
        <v>12632815.77</v>
      </c>
      <c r="G42" s="28">
        <f t="shared" si="3"/>
        <v>0.04624999166500245</v>
      </c>
      <c r="H42" s="28">
        <f t="shared" si="0"/>
        <v>3501831.2799999993</v>
      </c>
      <c r="I42" s="28">
        <f t="shared" si="1"/>
        <v>138.35108124250027</v>
      </c>
    </row>
    <row r="43" spans="1:9" ht="30">
      <c r="A43" s="33" t="s">
        <v>19</v>
      </c>
      <c r="B43" s="37" t="s">
        <v>17</v>
      </c>
      <c r="C43" s="34" t="s">
        <v>57</v>
      </c>
      <c r="D43" s="35">
        <v>368082</v>
      </c>
      <c r="E43" s="30">
        <f t="shared" si="2"/>
        <v>0.0013330151588313484</v>
      </c>
      <c r="F43" s="35">
        <v>611437</v>
      </c>
      <c r="G43" s="28">
        <f t="shared" si="3"/>
        <v>0.00223853150940664</v>
      </c>
      <c r="H43" s="28">
        <f t="shared" si="0"/>
        <v>243355</v>
      </c>
      <c r="I43" s="28">
        <f t="shared" si="1"/>
        <v>166.11434408637206</v>
      </c>
    </row>
    <row r="44" spans="1:9" s="15" customFormat="1" ht="15.75">
      <c r="A44" s="17" t="s">
        <v>21</v>
      </c>
      <c r="B44" s="17" t="s">
        <v>9</v>
      </c>
      <c r="C44" s="18" t="s">
        <v>58</v>
      </c>
      <c r="D44" s="19">
        <f>SUM(D45:D50)</f>
        <v>7483627898.619999</v>
      </c>
      <c r="E44" s="20">
        <f t="shared" si="2"/>
        <v>27.10208440487078</v>
      </c>
      <c r="F44" s="19">
        <f>SUM(F45:F50)</f>
        <v>6972239781.389999</v>
      </c>
      <c r="G44" s="22">
        <f t="shared" si="3"/>
        <v>25.52606146140972</v>
      </c>
      <c r="H44" s="22">
        <f t="shared" si="0"/>
        <v>-511388117.22999954</v>
      </c>
      <c r="I44" s="22">
        <f t="shared" si="1"/>
        <v>93.16657476617323</v>
      </c>
    </row>
    <row r="45" spans="1:9" ht="15.75">
      <c r="A45" s="23" t="s">
        <v>21</v>
      </c>
      <c r="B45" s="42" t="s">
        <v>8</v>
      </c>
      <c r="C45" s="31" t="s">
        <v>59</v>
      </c>
      <c r="D45" s="25">
        <v>1934969944.28</v>
      </c>
      <c r="E45" s="30">
        <f t="shared" si="2"/>
        <v>7.007526224070422</v>
      </c>
      <c r="F45" s="25">
        <v>1774429834.38</v>
      </c>
      <c r="G45" s="28">
        <f t="shared" si="3"/>
        <v>6.49636364088342</v>
      </c>
      <c r="H45" s="28">
        <f t="shared" si="0"/>
        <v>-160540109.89999986</v>
      </c>
      <c r="I45" s="28">
        <f t="shared" si="1"/>
        <v>91.70322462245083</v>
      </c>
    </row>
    <row r="46" spans="1:9" ht="15.75">
      <c r="A46" s="23" t="s">
        <v>21</v>
      </c>
      <c r="B46" s="42" t="s">
        <v>11</v>
      </c>
      <c r="C46" s="31" t="s">
        <v>60</v>
      </c>
      <c r="D46" s="25">
        <v>4425260673.33</v>
      </c>
      <c r="E46" s="30">
        <f t="shared" si="2"/>
        <v>16.026156017759927</v>
      </c>
      <c r="F46" s="25">
        <v>4133138474.11</v>
      </c>
      <c r="G46" s="28">
        <f t="shared" si="3"/>
        <v>15.131829946562139</v>
      </c>
      <c r="H46" s="28">
        <f t="shared" si="0"/>
        <v>-292122199.2199998</v>
      </c>
      <c r="I46" s="28">
        <f t="shared" si="1"/>
        <v>93.39875725331727</v>
      </c>
    </row>
    <row r="47" spans="1:9" ht="15.75">
      <c r="A47" s="23" t="s">
        <v>21</v>
      </c>
      <c r="B47" s="42" t="s">
        <v>15</v>
      </c>
      <c r="C47" s="31" t="s">
        <v>61</v>
      </c>
      <c r="D47" s="25">
        <v>615098012.15</v>
      </c>
      <c r="E47" s="30">
        <f t="shared" si="2"/>
        <v>2.2275878047907227</v>
      </c>
      <c r="F47" s="25">
        <v>558964136.63</v>
      </c>
      <c r="G47" s="28">
        <f t="shared" si="3"/>
        <v>2.0464231514849986</v>
      </c>
      <c r="H47" s="28">
        <f t="shared" si="0"/>
        <v>-56133875.51999998</v>
      </c>
      <c r="I47" s="28">
        <f t="shared" si="1"/>
        <v>90.87399497133947</v>
      </c>
    </row>
    <row r="48" spans="1:9" ht="30">
      <c r="A48" s="23" t="s">
        <v>21</v>
      </c>
      <c r="B48" s="42" t="s">
        <v>17</v>
      </c>
      <c r="C48" s="24" t="s">
        <v>62</v>
      </c>
      <c r="D48" s="25">
        <v>53720506.25</v>
      </c>
      <c r="E48" s="30">
        <f t="shared" si="2"/>
        <v>0.1945497176480898</v>
      </c>
      <c r="F48" s="25">
        <v>64522904.32</v>
      </c>
      <c r="G48" s="28">
        <f t="shared" si="3"/>
        <v>0.2362247531614047</v>
      </c>
      <c r="H48" s="28">
        <f t="shared" si="0"/>
        <v>10802398.07</v>
      </c>
      <c r="I48" s="28">
        <f t="shared" si="1"/>
        <v>120.10851874650754</v>
      </c>
    </row>
    <row r="49" spans="1:9" ht="15.75">
      <c r="A49" s="23" t="s">
        <v>21</v>
      </c>
      <c r="B49" s="23" t="s">
        <v>21</v>
      </c>
      <c r="C49" s="31" t="s">
        <v>63</v>
      </c>
      <c r="D49" s="25">
        <v>99412382.96</v>
      </c>
      <c r="E49" s="30">
        <f t="shared" si="2"/>
        <v>0.36002361827317614</v>
      </c>
      <c r="F49" s="25">
        <v>77912759.69</v>
      </c>
      <c r="G49" s="28">
        <f t="shared" si="3"/>
        <v>0.2852463418976812</v>
      </c>
      <c r="H49" s="28">
        <f t="shared" si="0"/>
        <v>-21499623.269999996</v>
      </c>
      <c r="I49" s="28">
        <f t="shared" si="1"/>
        <v>78.37329452342907</v>
      </c>
    </row>
    <row r="50" spans="1:9" ht="15.75">
      <c r="A50" s="23" t="s">
        <v>21</v>
      </c>
      <c r="B50" s="23" t="s">
        <v>33</v>
      </c>
      <c r="C50" s="31" t="s">
        <v>64</v>
      </c>
      <c r="D50" s="25">
        <v>355166379.65</v>
      </c>
      <c r="E50" s="30">
        <f t="shared" si="2"/>
        <v>1.2862410223284475</v>
      </c>
      <c r="F50" s="25">
        <v>363271672.26</v>
      </c>
      <c r="G50" s="28">
        <f t="shared" si="3"/>
        <v>1.3299736274200809</v>
      </c>
      <c r="H50" s="28">
        <f t="shared" si="0"/>
        <v>8105292.610000014</v>
      </c>
      <c r="I50" s="28">
        <f t="shared" si="1"/>
        <v>102.28211144815774</v>
      </c>
    </row>
    <row r="51" spans="1:9" s="15" customFormat="1" ht="18.75" customHeight="1">
      <c r="A51" s="17" t="s">
        <v>44</v>
      </c>
      <c r="B51" s="17" t="s">
        <v>9</v>
      </c>
      <c r="C51" s="18" t="s">
        <v>65</v>
      </c>
      <c r="D51" s="19">
        <f>SUM(D52:D54)</f>
        <v>890491549.3699999</v>
      </c>
      <c r="E51" s="20">
        <f t="shared" si="2"/>
        <v>3.224930135462815</v>
      </c>
      <c r="F51" s="19">
        <f>SUM(F52:F54)</f>
        <v>1059168416.13</v>
      </c>
      <c r="G51" s="22">
        <f t="shared" si="3"/>
        <v>3.8777206372452584</v>
      </c>
      <c r="H51" s="22">
        <f t="shared" si="0"/>
        <v>168676866.7600001</v>
      </c>
      <c r="I51" s="22">
        <f t="shared" si="1"/>
        <v>118.94199522492208</v>
      </c>
    </row>
    <row r="52" spans="1:9" ht="15.75">
      <c r="A52" s="33" t="s">
        <v>44</v>
      </c>
      <c r="B52" s="42" t="s">
        <v>8</v>
      </c>
      <c r="C52" s="34" t="s">
        <v>66</v>
      </c>
      <c r="D52" s="35">
        <v>803468130.92</v>
      </c>
      <c r="E52" s="30">
        <f t="shared" si="2"/>
        <v>2.9097733607029146</v>
      </c>
      <c r="F52" s="35">
        <v>991583223.32</v>
      </c>
      <c r="G52" s="28">
        <f t="shared" si="3"/>
        <v>3.630284542153682</v>
      </c>
      <c r="H52" s="28">
        <f t="shared" si="0"/>
        <v>188115092.4000001</v>
      </c>
      <c r="I52" s="28">
        <f t="shared" si="1"/>
        <v>123.41288784965268</v>
      </c>
    </row>
    <row r="53" spans="1:9" ht="15.75">
      <c r="A53" s="33" t="s">
        <v>44</v>
      </c>
      <c r="B53" s="42" t="s">
        <v>11</v>
      </c>
      <c r="C53" s="34" t="s">
        <v>95</v>
      </c>
      <c r="D53" s="35">
        <v>615258.01</v>
      </c>
      <c r="E53" s="30">
        <f t="shared" si="2"/>
        <v>0.002228167239697701</v>
      </c>
      <c r="F53" s="35">
        <v>765447.15</v>
      </c>
      <c r="G53" s="28">
        <f t="shared" si="3"/>
        <v>0.0028023779458235445</v>
      </c>
      <c r="H53" s="28">
        <f t="shared" si="0"/>
        <v>150189.14</v>
      </c>
      <c r="I53" s="28">
        <f t="shared" si="1"/>
        <v>124.41075736665339</v>
      </c>
    </row>
    <row r="54" spans="1:9" ht="30">
      <c r="A54" s="33" t="s">
        <v>44</v>
      </c>
      <c r="B54" s="23" t="s">
        <v>15</v>
      </c>
      <c r="C54" s="36" t="s">
        <v>67</v>
      </c>
      <c r="D54" s="35">
        <v>86408160.44</v>
      </c>
      <c r="E54" s="30">
        <f t="shared" si="2"/>
        <v>0.31292860752020263</v>
      </c>
      <c r="F54" s="35">
        <v>66819745.66</v>
      </c>
      <c r="G54" s="28">
        <f t="shared" si="3"/>
        <v>0.24463371714575263</v>
      </c>
      <c r="H54" s="28">
        <f t="shared" si="0"/>
        <v>-19588414.78</v>
      </c>
      <c r="I54" s="28">
        <f t="shared" si="1"/>
        <v>77.33036477081146</v>
      </c>
    </row>
    <row r="55" spans="1:9" s="15" customFormat="1" ht="15.75">
      <c r="A55" s="17" t="s">
        <v>33</v>
      </c>
      <c r="B55" s="17" t="s">
        <v>9</v>
      </c>
      <c r="C55" s="18" t="s">
        <v>68</v>
      </c>
      <c r="D55" s="19">
        <f>SUM(D56:D61)</f>
        <v>3987172076.01</v>
      </c>
      <c r="E55" s="20">
        <f t="shared" si="2"/>
        <v>14.439610788330825</v>
      </c>
      <c r="F55" s="19">
        <f>SUM(F56:F61)</f>
        <v>4034989608.66</v>
      </c>
      <c r="G55" s="22">
        <f t="shared" si="3"/>
        <v>14.772497214126357</v>
      </c>
      <c r="H55" s="22">
        <f t="shared" si="0"/>
        <v>47817532.64999962</v>
      </c>
      <c r="I55" s="22">
        <f t="shared" si="1"/>
        <v>101.19928439852666</v>
      </c>
    </row>
    <row r="56" spans="1:9" ht="15.75">
      <c r="A56" s="33" t="s">
        <v>33</v>
      </c>
      <c r="B56" s="43" t="s">
        <v>8</v>
      </c>
      <c r="C56" s="36" t="s">
        <v>69</v>
      </c>
      <c r="D56" s="35">
        <v>688692553.56</v>
      </c>
      <c r="E56" s="30">
        <f t="shared" si="2"/>
        <v>2.494111675305367</v>
      </c>
      <c r="F56" s="35">
        <v>404721402.39</v>
      </c>
      <c r="G56" s="28">
        <f t="shared" si="3"/>
        <v>1.4817252010939128</v>
      </c>
      <c r="H56" s="28">
        <f t="shared" si="0"/>
        <v>-283971151.16999996</v>
      </c>
      <c r="I56" s="28">
        <f t="shared" si="1"/>
        <v>58.76662965178119</v>
      </c>
    </row>
    <row r="57" spans="1:9" ht="15.75">
      <c r="A57" s="33" t="s">
        <v>33</v>
      </c>
      <c r="B57" s="37" t="s">
        <v>11</v>
      </c>
      <c r="C57" s="36" t="s">
        <v>70</v>
      </c>
      <c r="D57" s="35">
        <v>189357164.09</v>
      </c>
      <c r="E57" s="30">
        <f t="shared" si="2"/>
        <v>0.6857601571532567</v>
      </c>
      <c r="F57" s="35">
        <v>206172990.62</v>
      </c>
      <c r="G57" s="28">
        <f t="shared" si="3"/>
        <v>0.7548197702976261</v>
      </c>
      <c r="H57" s="28">
        <f t="shared" si="0"/>
        <v>16815826.53</v>
      </c>
      <c r="I57" s="28">
        <f t="shared" si="1"/>
        <v>108.88048076280208</v>
      </c>
    </row>
    <row r="58" spans="1:9" ht="15.75">
      <c r="A58" s="33" t="s">
        <v>33</v>
      </c>
      <c r="B58" s="37" t="s">
        <v>15</v>
      </c>
      <c r="C58" s="36" t="s">
        <v>71</v>
      </c>
      <c r="D58" s="35">
        <v>580000</v>
      </c>
      <c r="E58" s="30">
        <f t="shared" si="2"/>
        <v>0.002100479762993523</v>
      </c>
      <c r="F58" s="35">
        <v>10547943.41</v>
      </c>
      <c r="G58" s="28">
        <f t="shared" si="3"/>
        <v>0.03861706714301411</v>
      </c>
      <c r="H58" s="28">
        <f t="shared" si="0"/>
        <v>9967943.41</v>
      </c>
      <c r="I58" s="28">
        <f t="shared" si="1"/>
        <v>1818.610932758621</v>
      </c>
    </row>
    <row r="59" spans="1:9" ht="15.75">
      <c r="A59" s="33" t="s">
        <v>33</v>
      </c>
      <c r="B59" s="37" t="s">
        <v>17</v>
      </c>
      <c r="C59" s="36" t="s">
        <v>72</v>
      </c>
      <c r="D59" s="35">
        <v>54769668.52</v>
      </c>
      <c r="E59" s="30">
        <f t="shared" si="2"/>
        <v>0.19834927646917833</v>
      </c>
      <c r="F59" s="35">
        <v>55570111.48</v>
      </c>
      <c r="G59" s="28">
        <f t="shared" si="3"/>
        <v>0.20344769048850436</v>
      </c>
      <c r="H59" s="28">
        <f t="shared" si="0"/>
        <v>800442.9599999934</v>
      </c>
      <c r="I59" s="28">
        <f t="shared" si="1"/>
        <v>101.46147125157002</v>
      </c>
    </row>
    <row r="60" spans="1:9" ht="30">
      <c r="A60" s="33" t="s">
        <v>33</v>
      </c>
      <c r="B60" s="37" t="s">
        <v>19</v>
      </c>
      <c r="C60" s="36" t="s">
        <v>73</v>
      </c>
      <c r="D60" s="35">
        <v>38509970.34</v>
      </c>
      <c r="E60" s="30">
        <f t="shared" si="2"/>
        <v>0.1394645058149152</v>
      </c>
      <c r="F60" s="35">
        <v>31941151.12</v>
      </c>
      <c r="G60" s="28">
        <f t="shared" si="3"/>
        <v>0.11693972270052219</v>
      </c>
      <c r="H60" s="28">
        <f t="shared" si="0"/>
        <v>-6568819.2200000025</v>
      </c>
      <c r="I60" s="28">
        <f t="shared" si="1"/>
        <v>82.94254926190628</v>
      </c>
    </row>
    <row r="61" spans="1:9" ht="15.75">
      <c r="A61" s="33" t="s">
        <v>33</v>
      </c>
      <c r="B61" s="37" t="s">
        <v>33</v>
      </c>
      <c r="C61" s="36" t="s">
        <v>74</v>
      </c>
      <c r="D61" s="35">
        <v>3015262719.5</v>
      </c>
      <c r="E61" s="30">
        <f t="shared" si="2"/>
        <v>10.919824693825115</v>
      </c>
      <c r="F61" s="35">
        <v>3326036009.64</v>
      </c>
      <c r="G61" s="28">
        <f t="shared" si="3"/>
        <v>12.176947762402776</v>
      </c>
      <c r="H61" s="28">
        <f t="shared" si="0"/>
        <v>310773290.13999987</v>
      </c>
      <c r="I61" s="28">
        <f t="shared" si="1"/>
        <v>110.30667371470481</v>
      </c>
    </row>
    <row r="62" spans="1:9" s="15" customFormat="1" ht="15.75">
      <c r="A62" s="17" t="s">
        <v>23</v>
      </c>
      <c r="B62" s="17" t="s">
        <v>9</v>
      </c>
      <c r="C62" s="18" t="s">
        <v>75</v>
      </c>
      <c r="D62" s="19">
        <f>SUM(D63:D67)</f>
        <v>4609538079.659999</v>
      </c>
      <c r="E62" s="20">
        <f t="shared" si="2"/>
        <v>16.69351974667906</v>
      </c>
      <c r="F62" s="19">
        <f>SUM(F63:F67)</f>
        <v>4384526934.440001</v>
      </c>
      <c r="G62" s="22">
        <f t="shared" si="3"/>
        <v>16.052188036684143</v>
      </c>
      <c r="H62" s="22">
        <f t="shared" si="0"/>
        <v>-225011145.21999836</v>
      </c>
      <c r="I62" s="22">
        <f t="shared" si="1"/>
        <v>95.11857497798141</v>
      </c>
    </row>
    <row r="63" spans="1:9" ht="15.75">
      <c r="A63" s="32" t="s">
        <v>23</v>
      </c>
      <c r="B63" s="32" t="s">
        <v>8</v>
      </c>
      <c r="C63" s="24" t="s">
        <v>76</v>
      </c>
      <c r="D63" s="25">
        <v>119342159.01</v>
      </c>
      <c r="E63" s="30">
        <f t="shared" si="2"/>
        <v>0.4321996377111382</v>
      </c>
      <c r="F63" s="25">
        <v>90420401.95</v>
      </c>
      <c r="G63" s="28">
        <f t="shared" si="3"/>
        <v>0.33103806092580035</v>
      </c>
      <c r="H63" s="28">
        <f t="shared" si="0"/>
        <v>-28921757.060000002</v>
      </c>
      <c r="I63" s="28">
        <f t="shared" si="1"/>
        <v>75.76568305792377</v>
      </c>
    </row>
    <row r="64" spans="1:9" ht="15.75">
      <c r="A64" s="33" t="s">
        <v>23</v>
      </c>
      <c r="B64" s="33" t="s">
        <v>11</v>
      </c>
      <c r="C64" s="34" t="s">
        <v>77</v>
      </c>
      <c r="D64" s="35">
        <v>593398813.57</v>
      </c>
      <c r="E64" s="30">
        <f t="shared" si="2"/>
        <v>2.1490037918761233</v>
      </c>
      <c r="F64" s="35">
        <v>590916262.7</v>
      </c>
      <c r="G64" s="28">
        <f t="shared" si="3"/>
        <v>2.163403054566148</v>
      </c>
      <c r="H64" s="28">
        <f t="shared" si="0"/>
        <v>-2482550.870000005</v>
      </c>
      <c r="I64" s="28">
        <f t="shared" si="1"/>
        <v>99.58163872032966</v>
      </c>
    </row>
    <row r="65" spans="1:9" ht="15.75">
      <c r="A65" s="33" t="s">
        <v>23</v>
      </c>
      <c r="B65" s="33" t="s">
        <v>13</v>
      </c>
      <c r="C65" s="34" t="s">
        <v>78</v>
      </c>
      <c r="D65" s="35">
        <v>3411532496.74</v>
      </c>
      <c r="E65" s="30">
        <f t="shared" si="2"/>
        <v>12.354922362408857</v>
      </c>
      <c r="F65" s="35">
        <v>3041337182.6</v>
      </c>
      <c r="G65" s="28">
        <f t="shared" si="3"/>
        <v>11.134637115483876</v>
      </c>
      <c r="H65" s="28">
        <f t="shared" si="0"/>
        <v>-370195314.13999987</v>
      </c>
      <c r="I65" s="28">
        <f t="shared" si="1"/>
        <v>89.14870913603337</v>
      </c>
    </row>
    <row r="66" spans="1:9" ht="15.75">
      <c r="A66" s="33" t="s">
        <v>23</v>
      </c>
      <c r="B66" s="33" t="s">
        <v>15</v>
      </c>
      <c r="C66" s="36" t="s">
        <v>79</v>
      </c>
      <c r="D66" s="35">
        <v>269250779.36</v>
      </c>
      <c r="E66" s="30">
        <f t="shared" si="2"/>
        <v>0.9750962296826107</v>
      </c>
      <c r="F66" s="35">
        <v>469183832.57</v>
      </c>
      <c r="G66" s="28">
        <f t="shared" si="3"/>
        <v>1.7177285524299548</v>
      </c>
      <c r="H66" s="28">
        <f t="shared" si="0"/>
        <v>199933053.20999998</v>
      </c>
      <c r="I66" s="28">
        <f t="shared" si="1"/>
        <v>174.25532943125887</v>
      </c>
    </row>
    <row r="67" spans="1:9" ht="15.75">
      <c r="A67" s="33" t="s">
        <v>23</v>
      </c>
      <c r="B67" s="43" t="s">
        <v>19</v>
      </c>
      <c r="C67" s="34" t="s">
        <v>80</v>
      </c>
      <c r="D67" s="35">
        <v>216013830.98</v>
      </c>
      <c r="E67" s="30">
        <f t="shared" si="2"/>
        <v>0.7822977250003335</v>
      </c>
      <c r="F67" s="35">
        <v>192669254.62</v>
      </c>
      <c r="G67" s="28">
        <f t="shared" si="3"/>
        <v>0.7053812532783604</v>
      </c>
      <c r="H67" s="28">
        <f t="shared" si="0"/>
        <v>-23344576.359999985</v>
      </c>
      <c r="I67" s="28">
        <f t="shared" si="1"/>
        <v>89.19301775534856</v>
      </c>
    </row>
    <row r="68" spans="1:9" s="44" customFormat="1" ht="14.25">
      <c r="A68" s="38" t="s">
        <v>81</v>
      </c>
      <c r="B68" s="38" t="s">
        <v>9</v>
      </c>
      <c r="C68" s="39" t="s">
        <v>82</v>
      </c>
      <c r="D68" s="40">
        <f>SUM(D69:D72)</f>
        <v>355276501.29</v>
      </c>
      <c r="E68" s="20">
        <f t="shared" si="2"/>
        <v>1.2866398297013575</v>
      </c>
      <c r="F68" s="40">
        <f>SUM(F69:F72)</f>
        <v>460965231.68</v>
      </c>
      <c r="G68" s="22">
        <f t="shared" si="3"/>
        <v>1.6876394393152718</v>
      </c>
      <c r="H68" s="22">
        <f t="shared" si="0"/>
        <v>105688730.38999999</v>
      </c>
      <c r="I68" s="22">
        <f t="shared" si="1"/>
        <v>129.7483030840055</v>
      </c>
    </row>
    <row r="69" spans="1:9" ht="15.75">
      <c r="A69" s="33" t="s">
        <v>81</v>
      </c>
      <c r="B69" s="33" t="s">
        <v>8</v>
      </c>
      <c r="C69" s="34" t="s">
        <v>83</v>
      </c>
      <c r="D69" s="35">
        <v>109215832.9</v>
      </c>
      <c r="E69" s="30">
        <f t="shared" si="2"/>
        <v>0.3955269772498831</v>
      </c>
      <c r="F69" s="35">
        <v>121695999.27</v>
      </c>
      <c r="G69" s="28">
        <f t="shared" si="3"/>
        <v>0.4455411251439191</v>
      </c>
      <c r="H69" s="28">
        <f t="shared" si="0"/>
        <v>12480166.36999999</v>
      </c>
      <c r="I69" s="28">
        <f t="shared" si="1"/>
        <v>111.42706697244809</v>
      </c>
    </row>
    <row r="70" spans="1:9" ht="15.75">
      <c r="A70" s="33" t="s">
        <v>81</v>
      </c>
      <c r="B70" s="33" t="s">
        <v>11</v>
      </c>
      <c r="C70" s="34" t="s">
        <v>84</v>
      </c>
      <c r="D70" s="35">
        <v>131322411.33</v>
      </c>
      <c r="E70" s="30">
        <f t="shared" si="2"/>
        <v>0.4755863231485799</v>
      </c>
      <c r="F70" s="35">
        <v>248498089.58</v>
      </c>
      <c r="G70" s="28">
        <f t="shared" si="3"/>
        <v>0.9097761560916068</v>
      </c>
      <c r="H70" s="28">
        <f t="shared" si="0"/>
        <v>117175678.25000001</v>
      </c>
      <c r="I70" s="28">
        <f t="shared" si="1"/>
        <v>189.22747995812333</v>
      </c>
    </row>
    <row r="71" spans="1:9" ht="15.75">
      <c r="A71" s="33" t="s">
        <v>81</v>
      </c>
      <c r="B71" s="33" t="s">
        <v>13</v>
      </c>
      <c r="C71" s="34" t="s">
        <v>85</v>
      </c>
      <c r="D71" s="35">
        <v>72762171.24</v>
      </c>
      <c r="E71" s="30">
        <f t="shared" si="2"/>
        <v>0.26350942793291265</v>
      </c>
      <c r="F71" s="35">
        <v>57166168.44</v>
      </c>
      <c r="G71" s="28">
        <f t="shared" si="3"/>
        <v>0.20929101334231887</v>
      </c>
      <c r="H71" s="28">
        <f t="shared" si="0"/>
        <v>-15596002.799999997</v>
      </c>
      <c r="I71" s="28">
        <f t="shared" si="1"/>
        <v>78.56578145729341</v>
      </c>
    </row>
    <row r="72" spans="1:9" ht="30">
      <c r="A72" s="33" t="s">
        <v>81</v>
      </c>
      <c r="B72" s="33" t="s">
        <v>17</v>
      </c>
      <c r="C72" s="34" t="s">
        <v>86</v>
      </c>
      <c r="D72" s="35">
        <v>41976085.82</v>
      </c>
      <c r="E72" s="30">
        <f t="shared" si="2"/>
        <v>0.1520171013699817</v>
      </c>
      <c r="F72" s="35">
        <v>33604974.39</v>
      </c>
      <c r="G72" s="28">
        <f t="shared" si="3"/>
        <v>0.12303114473742705</v>
      </c>
      <c r="H72" s="28">
        <f t="shared" si="0"/>
        <v>-8371111.43</v>
      </c>
      <c r="I72" s="28">
        <f t="shared" si="1"/>
        <v>80.05742730302052</v>
      </c>
    </row>
    <row r="73" spans="1:9" s="44" customFormat="1" ht="14.25">
      <c r="A73" s="38" t="s">
        <v>25</v>
      </c>
      <c r="B73" s="38" t="s">
        <v>9</v>
      </c>
      <c r="C73" s="39" t="s">
        <v>87</v>
      </c>
      <c r="D73" s="40">
        <f>SUM(D74:D76)</f>
        <v>153948763.10999998</v>
      </c>
      <c r="E73" s="20">
        <f t="shared" si="2"/>
        <v>0.5575280369835153</v>
      </c>
      <c r="F73" s="40">
        <f>SUM(F74:F76)</f>
        <v>146594634.75</v>
      </c>
      <c r="G73" s="22">
        <f t="shared" si="3"/>
        <v>0.5366974994935415</v>
      </c>
      <c r="H73" s="22">
        <f aca="true" t="shared" si="4" ref="H73:H78">F73-D73</f>
        <v>-7354128.3599999845</v>
      </c>
      <c r="I73" s="22">
        <f aca="true" t="shared" si="5" ref="I73:I78">F73/D73*100</f>
        <v>95.22300263319083</v>
      </c>
    </row>
    <row r="74" spans="1:9" ht="15.75">
      <c r="A74" s="33" t="s">
        <v>25</v>
      </c>
      <c r="B74" s="33" t="s">
        <v>8</v>
      </c>
      <c r="C74" s="34" t="s">
        <v>88</v>
      </c>
      <c r="D74" s="35">
        <v>89255095.64</v>
      </c>
      <c r="E74" s="30">
        <f>D74/D$6*100</f>
        <v>0.32323883126874386</v>
      </c>
      <c r="F74" s="35">
        <v>79234695.18</v>
      </c>
      <c r="G74" s="28">
        <f>F74/F$6*100</f>
        <v>0.290086078857937</v>
      </c>
      <c r="H74" s="28">
        <f t="shared" si="4"/>
        <v>-10020400.459999993</v>
      </c>
      <c r="I74" s="28">
        <f t="shared" si="5"/>
        <v>88.77330152620517</v>
      </c>
    </row>
    <row r="75" spans="1:9" ht="15.75">
      <c r="A75" s="33" t="s">
        <v>25</v>
      </c>
      <c r="B75" s="33" t="s">
        <v>11</v>
      </c>
      <c r="C75" s="34" t="s">
        <v>89</v>
      </c>
      <c r="D75" s="35">
        <v>64283205.87</v>
      </c>
      <c r="E75" s="30">
        <f>D75/D$6*100</f>
        <v>0.23280271212117493</v>
      </c>
      <c r="F75" s="35">
        <v>63533358.78</v>
      </c>
      <c r="G75" s="28">
        <f>F75/F$6*100</f>
        <v>0.2326019287800166</v>
      </c>
      <c r="H75" s="28">
        <f t="shared" si="4"/>
        <v>-749847.0899999961</v>
      </c>
      <c r="I75" s="28">
        <f t="shared" si="5"/>
        <v>98.83352567773858</v>
      </c>
    </row>
    <row r="76" spans="1:9" ht="30">
      <c r="A76" s="33" t="s">
        <v>25</v>
      </c>
      <c r="B76" s="33" t="s">
        <v>15</v>
      </c>
      <c r="C76" s="34" t="s">
        <v>90</v>
      </c>
      <c r="D76" s="35">
        <v>410461.6</v>
      </c>
      <c r="E76" s="30">
        <f>D76/D$6*100</f>
        <v>0.0014864935935964521</v>
      </c>
      <c r="F76" s="35">
        <v>3826580.79</v>
      </c>
      <c r="G76" s="28">
        <f>F76/F$6*100</f>
        <v>0.014009491855587988</v>
      </c>
      <c r="H76" s="28">
        <f t="shared" si="4"/>
        <v>3416119.19</v>
      </c>
      <c r="I76" s="28">
        <f t="shared" si="5"/>
        <v>932.2627963249182</v>
      </c>
    </row>
    <row r="77" spans="1:9" s="15" customFormat="1" ht="33.75" customHeight="1">
      <c r="A77" s="45" t="s">
        <v>27</v>
      </c>
      <c r="B77" s="45" t="s">
        <v>9</v>
      </c>
      <c r="C77" s="46" t="s">
        <v>91</v>
      </c>
      <c r="D77" s="40">
        <f>D78</f>
        <v>612906342.68</v>
      </c>
      <c r="E77" s="20">
        <f>D77/D$6*100</f>
        <v>2.219650636913299</v>
      </c>
      <c r="F77" s="40">
        <f>F78</f>
        <v>515641323.04</v>
      </c>
      <c r="G77" s="22">
        <f>F77/F$6*100</f>
        <v>1.8878140334607947</v>
      </c>
      <c r="H77" s="22">
        <f t="shared" si="4"/>
        <v>-97265019.63999993</v>
      </c>
      <c r="I77" s="22">
        <f t="shared" si="5"/>
        <v>84.13052486702976</v>
      </c>
    </row>
    <row r="78" spans="1:9" ht="30">
      <c r="A78" s="33" t="s">
        <v>27</v>
      </c>
      <c r="B78" s="33" t="s">
        <v>8</v>
      </c>
      <c r="C78" s="34" t="s">
        <v>92</v>
      </c>
      <c r="D78" s="35">
        <v>612906342.68</v>
      </c>
      <c r="E78" s="30">
        <f>D78/D$6*100</f>
        <v>2.219650636913299</v>
      </c>
      <c r="F78" s="35">
        <v>515641323.04</v>
      </c>
      <c r="G78" s="28">
        <f>F78/F$6*100</f>
        <v>1.8878140334607947</v>
      </c>
      <c r="H78" s="28">
        <f t="shared" si="4"/>
        <v>-97265019.63999993</v>
      </c>
      <c r="I78" s="28">
        <f t="shared" si="5"/>
        <v>84.13052486702976</v>
      </c>
    </row>
    <row r="79" ht="15.75">
      <c r="F79" s="47"/>
    </row>
  </sheetData>
  <sheetProtection/>
  <mergeCells count="9">
    <mergeCell ref="A2:I2"/>
    <mergeCell ref="H3:I3"/>
    <mergeCell ref="A4:A5"/>
    <mergeCell ref="B4:B5"/>
    <mergeCell ref="C4:C5"/>
    <mergeCell ref="D4:E4"/>
    <mergeCell ref="F4:G4"/>
    <mergeCell ref="H4:H5"/>
    <mergeCell ref="I4:I5"/>
  </mergeCells>
  <printOptions horizontalCentered="1"/>
  <pageMargins left="0.1968503937007874" right="0.1968503937007874" top="0.3937007874015748" bottom="0.3937007874015748" header="0" footer="0.11811023622047245"/>
  <pageSetup fitToHeight="0" fitToWidth="1" horizontalDpi="600" verticalDpi="600" orientation="landscape" paperSize="9" scale="9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Klimova EV.</cp:lastModifiedBy>
  <cp:lastPrinted>2016-09-23T12:45:19Z</cp:lastPrinted>
  <dcterms:created xsi:type="dcterms:W3CDTF">2016-09-06T13:06:41Z</dcterms:created>
  <dcterms:modified xsi:type="dcterms:W3CDTF">2016-09-26T15:41:04Z</dcterms:modified>
  <cp:category/>
  <cp:version/>
  <cp:contentType/>
  <cp:contentStatus/>
</cp:coreProperties>
</file>